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Medrano - Личное представление" guid="{16AB5A85-9E32-4760-9C7C-C472E54D5189}" mergeInterval="0" personalView="1" maximized="1" windowWidth="1378" windowHeight="714" activeSheetId="2"/>
    <customWorkbookView name="Чибисова - Личное представление" guid="{36218FDC-D91E-4014-BC51-4C3A814596BD}" mergeInterval="0" personalView="1" maximized="1" windowWidth="1675" windowHeight="789" activeSheetId="5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<sst xmlns="http://schemas.openxmlformats.org/spreadsheetml/2006/main" count="27060" uniqueCount="733">
  <si>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</si>
  <si>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</si>
  <si>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</si>
  <si>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</si>
  <si>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</si>
  <si>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</si>
  <si>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</si>
  <si>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</si>
  <si>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</si>
  <si>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</si>
  <si>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</si>
  <si>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</si>
  <si>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</si>
  <si>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</si>
  <si>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</si>
  <si>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</si>
  <si>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</si>
  <si>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</si>
  <si>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</si>
  <si>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</si>
  <si>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</si>
  <si>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</si>
  <si>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</si>
  <si>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</si>
  <si>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</si>
  <si>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</si>
  <si>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</si>
  <si>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</si>
  <si>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</si>
  <si>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</si>
  <si>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</si>
  <si>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</si>
  <si>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</si>
  <si>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</si>
  <si>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</si>
  <si>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</si>
  <si>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</si>
  <si>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</si>
  <si>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</si>
  <si>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</si>
  <si>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</si>
  <si>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</si>
  <si>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</si>
  <si>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</si>
  <si>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</si>
  <si>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</si>
  <si>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</si>
  <si>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</si>
  <si>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</si>
  <si>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</si>
  <si>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</si>
  <si>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</si>
  <si>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</si>
  <si>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</si>
  <si>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</si>
  <si>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</si>
  <si>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</si>
  <si>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</si>
  <si>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</si>
  <si>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</si>
  <si>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</si>
  <si>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</si>
  <si>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</si>
  <si>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</si>
  <si>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</si>
  <si>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</si>
  <si>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</si>
  <si>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</si>
  <si>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</si>
  <si>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</si>
  <si>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</si>
  <si>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</si>
  <si>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</si>
  <si>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</si>
  <si>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</si>
  <si>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</si>
  <si>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</si>
  <si>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</si>
  <si>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</si>
  <si>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</si>
  <si>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</si>
  <si>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</si>
  <si>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</si>
  <si>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</si>
  <si>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</si>
  <si>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</si>
  <si>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</si>
  <si>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</si>
  <si>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</si>
  <si>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</si>
  <si>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</si>
  <si>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</si>
  <si>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</si>
  <si>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</si>
  <si>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</si>
  <si>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</si>
  <si>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</si>
  <si>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</si>
  <si>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</si>
  <si>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</si>
  <si>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</si>
  <si>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</si>
  <si>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</si>
  <si>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</si>
  <si>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</si>
  <si>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</si>
  <si>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</si>
  <si>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</si>
  <si>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</si>
  <si>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</si>
  <si>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</si>
  <si>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</si>
  <si>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</si>
  <si>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</si>
  <si>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</si>
  <si>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</si>
  <si>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</si>
  <si>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</si>
  <si>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</si>
  <si>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</si>
  <si>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</si>
  <si>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</si>
  <si>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</si>
  <si>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</si>
  <si>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</si>
  <si>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</si>
  <si>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</si>
  <si>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</si>
  <si>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</si>
  <si>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</si>
  <si>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</si>
  <si>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</si>
  <si>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</si>
  <si>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</si>
  <si>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</si>
  <si>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</si>
  <si>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</si>
  <si>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</si>
  <si>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</si>
  <si>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</si>
  <si>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</si>
  <si>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</si>
  <si>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</si>
  <si>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</si>
  <si>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</si>
  <si>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</si>
  <si>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</si>
  <si>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</si>
  <si>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</si>
  <si>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</si>
  <si>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</si>
  <si>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</si>
  <si>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</si>
  <si>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</si>
  <si>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</si>
  <si>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</si>
  <si>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</si>
  <si>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</si>
  <si>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</si>
  <si>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</si>
  <si>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</si>
  <si>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</si>
  <si>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</si>
  <si>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</si>
  <si>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</si>
  <si>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</si>
  <si>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</si>
  <si>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</si>
  <si>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</si>
  <si>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</si>
  <si>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</si>
  <si>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</si>
  <si>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</si>
  <si>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</si>
  <si>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</si>
  <si>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</si>
  <si>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</si>
  <si>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</si>
  <si>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</si>
  <si>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</si>
  <si>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</si>
  <si>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</si>
  <si>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</si>
  <si>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</si>
  <si>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</si>
  <si>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</si>
  <si>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</si>
  <si>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</si>
  <si>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</si>
  <si>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</si>
  <si>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</si>
  <si>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</si>
  <si>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</si>
  <si>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</si>
  <si>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</si>
  <si>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</si>
  <si>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</si>
  <si>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</si>
  <si>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</si>
  <si>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</si>
  <si>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</si>
  <si>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</si>
  <si>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</si>
  <si>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</si>
  <si>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</si>
  <si>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</si>
  <si>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</si>
  <si>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</si>
  <si>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</si>
  <si>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</si>
  <si>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</si>
  <si>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</si>
  <si>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</si>
  <si>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</si>
  <si>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</si>
  <si>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</si>
  <si>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</si>
  <si>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</si>
  <si>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</si>
  <si>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</si>
  <si>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</si>
  <si>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</si>
  <si>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</si>
  <si>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</si>
  <si>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</si>
  <si>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</si>
  <si>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</si>
  <si>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</si>
  <si>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</si>
  <si>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</si>
  <si>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</si>
  <si>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</si>
  <si>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</si>
  <si>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</si>
  <si>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</si>
  <si>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</si>
  <si>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</si>
  <si>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</si>
  <si>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</si>
  <si>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</si>
  <si>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</si>
  <si>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</si>
  <si>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</si>
  <si>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</si>
  <si>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</si>
  <si>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</si>
  <si>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</si>
  <si>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</si>
  <si>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</si>
  <si>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</si>
  <si>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</si>
  <si>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</si>
  <si>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</si>
  <si>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</si>
  <si>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</si>
  <si>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</si>
  <si>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</si>
  <si>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</si>
  <si>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</si>
  <si>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</si>
  <si>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</si>
  <si>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</si>
  <si>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</si>
  <si>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</si>
  <si>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</si>
  <si>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</si>
  <si>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</si>
  <si>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</si>
  <si>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</si>
  <si>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</si>
  <si>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</si>
  <si>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</si>
  <si>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</si>
  <si>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</si>
  <si>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</si>
  <si>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</si>
  <si>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</si>
  <si>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</si>
  <si>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</si>
  <si>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</si>
  <si>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</si>
  <si>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</si>
  <si>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</si>
  <si>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</si>
  <si>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</si>
  <si>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</si>
  <si>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</si>
  <si>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</si>
  <si>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</si>
  <si>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</si>
  <si>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</si>
  <si>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</si>
  <si>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</si>
  <si>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</si>
  <si>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</si>
  <si>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</si>
  <si>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</si>
  <si>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</si>
  <si>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</si>
  <si>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</si>
  <si>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</si>
  <si>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</si>
  <si>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</si>
  <si>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</si>
  <si>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</si>
  <si>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</si>
  <si>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</si>
  <si>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</si>
  <si>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</si>
  <si>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</si>
  <si>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</si>
  <si>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</si>
  <si>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</si>
  <si>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</si>
  <si>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</si>
  <si>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</si>
  <si>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</si>
  <si>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</si>
  <si>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</si>
  <si>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</si>
  <si>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</si>
  <si>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</si>
  <si>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</si>
  <si>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</si>
  <si>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</si>
  <si>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</si>
  <si>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</si>
  <si>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</si>
  <si>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</si>
  <si>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</si>
  <si>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</si>
  <si>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</si>
  <si>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</si>
  <si>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</si>
  <si>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</si>
  <si>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</si>
  <si>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</si>
  <si>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</si>
  <si>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</si>
  <si>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</si>
  <si>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</si>
  <si>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</si>
  <si>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</si>
  <si>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</si>
  <si>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</si>
  <si>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</si>
  <si>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</si>
  <si>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</si>
  <si>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</si>
  <si>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</si>
  <si>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</si>
  <si>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</si>
  <si>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</si>
  <si>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</si>
  <si>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</si>
  <si>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</si>
  <si>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</si>
  <si>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</si>
  <si>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</si>
  <si>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</si>
  <si>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</si>
  <si>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</si>
  <si>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</si>
  <si>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</si>
  <si>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</si>
  <si>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</si>
  <si>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</si>
  <si>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</si>
  <si>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</si>
  <si>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</si>
  <si>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</si>
  <si>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</si>
  <si>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</si>
  <si>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</si>
  <si>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</si>
  <si>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</si>
  <si>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</si>
  <si>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</si>
  <si>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</si>
  <si>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</si>
  <si>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</si>
  <si>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</si>
  <si>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</si>
  <si>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</si>
  <si>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</si>
  <si>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</si>
  <si>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</si>
  <si>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</si>
  <si>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</si>
  <si>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</si>
  <si>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</si>
  <si>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</si>
  <si>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</si>
  <si>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</si>
  <si>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</si>
  <si>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</si>
  <si>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</si>
  <si>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</si>
  <si>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</si>
  <si>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</si>
  <si>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</si>
  <si>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</si>
  <si>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</si>
  <si>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</si>
  <si>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</si>
  <si>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</si>
  <si>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</si>
  <si>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</si>
  <si>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</si>
  <si>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</si>
  <si>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</si>
  <si>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</si>
  <si>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</si>
  <si>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</si>
  <si>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</si>
  <si>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</si>
  <si>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</si>
  <si>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</si>
  <si>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</si>
  <si>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</si>
  <si>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</si>
  <si>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</si>
  <si>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</si>
  <si>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</si>
  <si>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</si>
  <si>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</si>
  <si>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</si>
  <si>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</si>
  <si>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</si>
  <si>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</si>
  <si>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</si>
  <si>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</si>
  <si>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</si>
  <si>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</si>
  <si>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</si>
  <si>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</si>
  <si>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</si>
  <si>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</si>
  <si>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</si>
  <si>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</si>
  <si>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</si>
  <si>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</si>
  <si>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</si>
  <si>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</si>
  <si>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</si>
  <si>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</si>
  <si>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</si>
  <si>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</si>
  <si>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</si>
  <si>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</si>
  <si>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</si>
  <si>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</si>
  <si>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</si>
  <si>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</si>
  <si>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</si>
  <si>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</si>
  <si>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</si>
  <si>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</si>
  <si>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</si>
  <si>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</si>
  <si>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</si>
  <si>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</si>
  <si>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</si>
  <si>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</si>
  <si>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</si>
  <si>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</si>
  <si>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</si>
  <si>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</si>
  <si>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</si>
  <si>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</si>
  <si>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</si>
  <si>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</si>
  <si>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</si>
  <si>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</si>
  <si>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</si>
  <si>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</si>
  <si>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</si>
  <si>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</si>
  <si>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</si>
  <si>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</si>
  <si>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</si>
  <si>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</si>
  <si>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</si>
  <si>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</si>
  <si>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</si>
  <si>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</si>
  <si>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</si>
  <si>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</si>
  <si>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</si>
  <si>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</si>
  <si>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</si>
  <si>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</si>
  <si>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</si>
  <si>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</si>
  <si>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</si>
  <si>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</si>
  <si>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</si>
  <si>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</si>
  <si>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</si>
  <si>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</si>
  <si>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</si>
  <si>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</si>
  <si>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</si>
  <si>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</si>
  <si>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</si>
  <si>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</si>
  <si>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</si>
  <si>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</si>
  <si>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</si>
  <si>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</si>
  <si>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</si>
  <si>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</si>
  <si>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</si>
  <si>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</si>
  <si>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</si>
  <si>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</si>
  <si>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</si>
  <si>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</si>
  <si>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</si>
  <si>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</si>
  <si>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</si>
  <si>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</si>
  <si>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</si>
  <si>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</si>
  <si>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</si>
  <si>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</si>
  <si>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</si>
  <si>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</si>
  <si>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</si>
  <si>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</si>
  <si>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</si>
  <si>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</si>
  <si>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</si>
  <si>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</si>
  <si>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</si>
  <si>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</si>
  <si>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</si>
  <si>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</si>
  <si>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</si>
  <si>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</si>
  <si>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</si>
  <si>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</si>
  <si>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</si>
  <si>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</si>
  <si>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</si>
  <si>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</si>
  <si>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</si>
  <si>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</si>
  <si>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</si>
  <si>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</si>
  <si>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</si>
  <si>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</si>
  <si>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</si>
  <si>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</si>
  <si>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</si>
  <si>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</si>
  <si>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</si>
  <si>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</si>
  <si>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</si>
  <si>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</si>
  <si>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</si>
  <si>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</si>
  <si>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</si>
  <si>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</si>
  <si>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</si>
  <si>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</si>
  <si>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</si>
  <si>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</si>
  <si>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</si>
  <si>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</si>
  <si>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</si>
  <si>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</si>
  <si>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</si>
  <si>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</si>
  <si>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</si>
  <si>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</si>
  <si>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</si>
  <si>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</si>
  <si>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</si>
  <si>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</si>
  <si>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</si>
  <si>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</si>
  <si>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</si>
  <si>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</si>
  <si>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</si>
  <si>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</si>
  <si>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</si>
  <si>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</si>
  <si>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</si>
  <si>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</si>
  <si>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</si>
  <si>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</si>
  <si>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</si>
  <si>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</si>
  <si>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</si>
  <si>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</si>
  <si>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</si>
  <si>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</si>
  <si>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</si>
  <si>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</si>
  <si>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</si>
  <si>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</si>
  <si>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</si>
  <si>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</si>
  <si>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</si>
  <si>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</si>
  <si>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</si>
  <si>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</si>
  <si>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</si>
  <si>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</si>
  <si>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</si>
  <si>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</si>
  <si>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</si>
  <si>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</si>
  <si>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</si>
  <si>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</si>
  <si>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</si>
  <si>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</si>
  <si>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</si>
  <si>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</si>
  <si>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</si>
  <si>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</si>
  <si>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</si>
  <si>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</si>
  <si>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</si>
  <si>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</si>
  <si>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</si>
  <si>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</si>
  <si>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</si>
  <si>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</si>
  <si>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</si>
  <si>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</si>
  <si>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</si>
  <si>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</si>
  <si>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</si>
  <si>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</si>
  <si>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</si>
  <si>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</si>
  <si>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</si>
  <si>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</si>
  <si>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</si>
  <si>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</si>
  <si>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</si>
  <si>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</si>
  <si>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</si>
  <si>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</si>
  <si>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</si>
  <si>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</si>
  <si>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</si>
  <si>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</si>
  <si>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</si>
  <si>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</si>
  <si>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</si>
  <si>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</si>
  <si>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</si>
  <si>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</si>
  <si>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</si>
  <si>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</si>
  <si>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</si>
  <si>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</si>
  <si>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</si>
  <si>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</si>
  <si>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</si>
  <si>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</si>
  <si>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</si>
  <si>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</si>
  <si>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</si>
  <si>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</si>
  <si>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</si>
  <si>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</si>
  <si>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</si>
  <si>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</si>
  <si>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</si>
  <si>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</si>
  <si>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</si>
  <si>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</si>
  <si>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</si>
  <si>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</si>
  <si>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</si>
  <si>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</si>
  <si>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</si>
  <si>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</si>
  <si>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</si>
  <si>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</si>
  <si>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</si>
  <si>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</si>
  <si>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</si>
  <si>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</si>
  <si>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</si>
  <si>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</si>
  <si>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</si>
  <si>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</si>
  <si>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</si>
  <si>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</si>
  <si>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</si>
  <si>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</si>
  <si>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</si>
  <si>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</si>
  <si>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</si>
  <si>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</si>
  <si>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</si>
  <si>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</si>
  <si>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</si>
  <si>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</si>
  <si>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</si>
  <si>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</si>
  <si>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</si>
  <si>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</si>
  <si>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</si>
  <si>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</si>
  <si>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</si>
  <si>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</si>
  <si>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</si>
  <si>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</si>
  <si>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</si>
  <si>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</si>
  <si>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</si>
  <si>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</si>
  <si>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</si>
  <si>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</si>
  <si>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</si>
  <si>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</si>
  <si>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</si>
  <si>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</si>
  <si>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</si>
  <si>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</si>
  <si>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</si>
  <si>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</si>
  <si>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</si>
  <si>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</si>
  <si>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</si>
  <si>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</si>
  <si>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№ 9 по ул. Гагарина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</si>
</sst>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8" formatCode="#,##0.00&quot;р.&quot;"/>
    <numFmt numFmtId="169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8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8" fontId="1" fillId="0" borderId="0" xfId="0" applyNumberFormat="1" applyFont="1" applyFill="1" applyBorder="1" applyAlignment="1">
      <alignment horizontal="center" vertical="center"/>
    </xf>
    <xf numFmtId="168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8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8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8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8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8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8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8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8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8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8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8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8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8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9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topLeftCell="A40"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7" t="s">
        <v>103</v>
      </c>
      <c r="B1" s="127"/>
      <c r="C1" s="127"/>
      <c r="D1" s="127"/>
      <c r="E1" s="127"/>
    </row>
    <row r="2" spans="1:5" x14ac:dyDescent="0.25">
      <c r="A2" s="129" t="s">
        <v>104</v>
      </c>
      <c r="B2" s="129"/>
      <c r="C2" s="129"/>
      <c r="D2" s="129"/>
      <c r="E2" s="129"/>
    </row>
    <row r="3" spans="1:5" x14ac:dyDescent="0.25">
      <c r="A3" s="129" t="s">
        <v>732</v>
      </c>
      <c r="B3" s="129"/>
      <c r="C3" s="129"/>
      <c r="D3" s="129"/>
      <c r="E3" s="129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42873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727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728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4129.3900000000003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26738.16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21252.36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21252.36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21252.36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9615.19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23623.14</v>
      </c>
      <c r="G28" s="18">
        <f>и_ср_начисл-и_ср_стоимость_факт</f>
        <v>3115.0200000000004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8651.1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26110.400000000001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36.304808427742586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55966.79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40017.660000000003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23360.560000000001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85914.240000000005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85914.240000000005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331.64327646970207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7025.3499999999995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5551.37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2615.62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7025.3499999999995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7025.3499999999995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0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0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0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0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0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0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26.817155743744401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624.36999999999989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588.17999999999995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134.22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624.36999999999989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624.36999999999989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30" t="s">
        <v>283</v>
      </c>
      <c r="B86" s="130"/>
      <c r="C86" s="130"/>
      <c r="D86" s="130"/>
      <c r="E86" s="130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30" t="s">
        <v>289</v>
      </c>
      <c r="B91" s="130"/>
      <c r="C91" s="130"/>
      <c r="D91" s="130"/>
      <c r="E91" s="130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1"/>
    </customSheetView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  <mergeCell ref="A1:E1"/>
    <mergeCell ref="A26:E26"/>
    <mergeCell ref="A29:E29"/>
    <mergeCell ref="D27:E27"/>
    <mergeCell ref="A2:E2"/>
    <mergeCell ref="A3:E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04" sqref="B404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732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hidden="1" customHeight="1" collapsed="1" x14ac:dyDescent="0.2">
      <c r="A6" s="108" t="s">
        <v>629</v>
      </c>
      <c r="B6" s="109"/>
      <c r="C6" s="40"/>
      <c r="D6" s="40"/>
      <c r="E6" s="41"/>
      <c r="F6" s="40"/>
      <c r="I6" s="27">
        <f>E6/1.18</f>
        <v>0</v>
      </c>
      <c r="J6" s="29">
        <f>[1]сумма!$Q$6</f>
        <v>12959.079134999998</v>
      </c>
      <c r="K6" s="29">
        <f>J6-I6</f>
        <v>12959.079134999998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/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/>
      <c r="E8" s="48"/>
      <c r="F8" s="49"/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/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/>
      <c r="E25" s="48"/>
      <c r="F25" s="49"/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/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/>
      <c r="E43" s="48"/>
      <c r="F43" s="49"/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/>
      <c r="E44" s="48"/>
      <c r="F44" s="49"/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723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/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719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/>
      <c r="E94" s="35"/>
      <c r="F94" s="33"/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/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/>
      <c r="E101" s="35"/>
      <c r="F101" s="33"/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/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/>
      <c r="E106" s="56"/>
      <c r="F106" s="49"/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718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/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/>
      <c r="E120" s="56"/>
      <c r="F120" s="49"/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721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4698.0780740051614</v>
      </c>
      <c r="F197" s="75"/>
      <c r="I197" s="27">
        <f>E197/1.18</f>
        <v>3981.422096614544</v>
      </c>
      <c r="J197" s="29">
        <f>[1]сумма!$Q$11</f>
        <v>31082.599499999997</v>
      </c>
      <c r="K197" s="29">
        <f>J197-I197</f>
        <v>27101.177403385453</v>
      </c>
    </row>
    <row r="198" spans="1:11" ht="15" hidden="1" customHeight="1" outlineLevel="1" collapsed="1" x14ac:dyDescent="0.2">
      <c r="A198" s="66" t="s">
        <v>640</v>
      </c>
      <c r="B198" s="64"/>
      <c r="C198" s="76"/>
      <c r="D198" s="47"/>
      <c r="E198" s="63">
        <v>4698.0780740051614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/>
      <c r="E199" s="35"/>
      <c r="F199" s="49"/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/>
      <c r="E200" s="35"/>
      <c r="F200" s="49"/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/>
      <c r="E202" s="35"/>
      <c r="F202" s="49"/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/>
      <c r="E203" s="35"/>
      <c r="F203" s="49"/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1.08</v>
      </c>
      <c r="E210" s="35">
        <v>2056.2405326679996</v>
      </c>
      <c r="F210" s="49" t="s">
        <v>729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3.35988</v>
      </c>
      <c r="E211" s="35">
        <v>2641.8375413371614</v>
      </c>
      <c r="F211" s="49" t="s">
        <v>731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/>
      <c r="E215" s="35"/>
      <c r="F215" s="49"/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hidden="1" customHeight="1" collapsed="1" x14ac:dyDescent="0.2">
      <c r="A232" s="39" t="s">
        <v>642</v>
      </c>
      <c r="B232" s="78"/>
      <c r="C232" s="78"/>
      <c r="D232" s="55"/>
      <c r="E232" s="71"/>
      <c r="F232" s="33"/>
      <c r="I232" s="27">
        <f>E232/1.18</f>
        <v>0</v>
      </c>
      <c r="J232" s="29">
        <f>[1]сумма!$M$13</f>
        <v>4000.8600000000006</v>
      </c>
      <c r="K232" s="29">
        <f>J232-I232</f>
        <v>4000.8600000000006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/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/>
      <c r="E240" s="35"/>
      <c r="F240" s="33"/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720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hidden="1" customHeight="1" collapsed="1" x14ac:dyDescent="0.2">
      <c r="A266" s="39" t="s">
        <v>645</v>
      </c>
      <c r="B266" s="83"/>
      <c r="C266" s="79"/>
      <c r="D266" s="34"/>
      <c r="E266" s="38"/>
      <c r="F266" s="75"/>
      <c r="I266" s="27">
        <f>E266/1.18</f>
        <v>0</v>
      </c>
      <c r="J266" s="29">
        <f>[1]сумма!$Q$15</f>
        <v>14033.079052204816</v>
      </c>
      <c r="K266" s="29">
        <f>J266-I266</f>
        <v>14033.079052204816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/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/>
      <c r="E268" s="35"/>
      <c r="F268" s="33"/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/>
      <c r="E269" s="35"/>
      <c r="F269" s="33"/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/>
      <c r="E328" s="35"/>
      <c r="F328" s="33"/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722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/>
      <c r="E334" s="35"/>
      <c r="F334" s="33"/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hidden="1" customHeight="1" collapsed="1" x14ac:dyDescent="0.2">
      <c r="A338" s="39" t="s">
        <v>647</v>
      </c>
      <c r="B338" s="81"/>
      <c r="C338" s="74"/>
      <c r="D338" s="34"/>
      <c r="E338" s="38"/>
      <c r="F338" s="75"/>
      <c r="I338" s="27">
        <f>E338/1.18</f>
        <v>0</v>
      </c>
      <c r="J338" s="29">
        <f>[1]сумма!$Q$17</f>
        <v>27117.06</v>
      </c>
      <c r="K338" s="29">
        <f>J338-I338</f>
        <v>27117.06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/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724</v>
      </c>
      <c r="D340" s="47"/>
      <c r="E340" s="84"/>
      <c r="F340" s="49"/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724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724</v>
      </c>
      <c r="D342" s="47"/>
      <c r="E342" s="48"/>
      <c r="F342" s="49"/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724</v>
      </c>
      <c r="D343" s="86"/>
      <c r="E343" s="84"/>
      <c r="F343" s="49"/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724</v>
      </c>
      <c r="D344" s="86"/>
      <c r="E344" s="84"/>
      <c r="F344" s="49"/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724</v>
      </c>
      <c r="D345" s="86"/>
      <c r="E345" s="84"/>
      <c r="F345" s="49"/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724</v>
      </c>
      <c r="D346" s="47"/>
      <c r="E346" s="48"/>
      <c r="F346" s="49"/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724</v>
      </c>
      <c r="D347" s="47"/>
      <c r="E347" s="48"/>
      <c r="F347" s="49"/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724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724</v>
      </c>
      <c r="D349" s="47"/>
      <c r="E349" s="48"/>
      <c r="F349" s="49"/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724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724</v>
      </c>
      <c r="D351" s="47"/>
      <c r="E351" s="48"/>
      <c r="F351" s="49"/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724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724</v>
      </c>
      <c r="D353" s="86"/>
      <c r="E353" s="84"/>
      <c r="F353" s="49"/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724</v>
      </c>
      <c r="D354" s="47"/>
      <c r="E354" s="48"/>
      <c r="F354" s="49"/>
    </row>
    <row r="355" spans="1:11" ht="15" hidden="1" customHeight="1" collapsed="1" x14ac:dyDescent="0.2">
      <c r="A355" s="39" t="s">
        <v>649</v>
      </c>
      <c r="B355" s="87"/>
      <c r="C355" s="54"/>
      <c r="D355" s="47"/>
      <c r="E355" s="63"/>
      <c r="F355" s="75"/>
      <c r="I355" s="27">
        <f>E355/1.18</f>
        <v>0</v>
      </c>
      <c r="J355" s="29">
        <f>[1]сумма!$Q$19</f>
        <v>27334.060541112922</v>
      </c>
      <c r="K355" s="29">
        <f>J355-I355</f>
        <v>27334.060541112922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/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725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724</v>
      </c>
      <c r="D358" s="90"/>
      <c r="E358" s="89"/>
      <c r="F358" s="49"/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724</v>
      </c>
      <c r="D359" s="88"/>
      <c r="E359" s="89"/>
      <c r="F359" s="49"/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726</v>
      </c>
      <c r="D360" s="88"/>
      <c r="E360" s="89"/>
      <c r="F360" s="49"/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724</v>
      </c>
      <c r="D361" s="88"/>
      <c r="E361" s="89"/>
      <c r="F361" s="49"/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724</v>
      </c>
      <c r="D362" s="88"/>
      <c r="E362" s="89"/>
      <c r="F362" s="49"/>
    </row>
    <row r="363" spans="1:11" hidden="1" outlineLevel="2" x14ac:dyDescent="0.2">
      <c r="A363" s="68"/>
      <c r="B363" s="33" t="s">
        <v>698</v>
      </c>
      <c r="C363" s="77" t="s">
        <v>724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724</v>
      </c>
      <c r="D364" s="88"/>
      <c r="E364" s="89"/>
      <c r="F364" s="49"/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724</v>
      </c>
      <c r="D365" s="88"/>
      <c r="E365" s="89"/>
      <c r="F365" s="49"/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724</v>
      </c>
      <c r="D366" s="88"/>
      <c r="E366" s="89"/>
      <c r="F366" s="49"/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726</v>
      </c>
      <c r="D367" s="88"/>
      <c r="E367" s="89"/>
      <c r="F367" s="49"/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726</v>
      </c>
      <c r="D368" s="88"/>
      <c r="E368" s="89"/>
      <c r="F368" s="49"/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724</v>
      </c>
      <c r="D369" s="88"/>
      <c r="E369" s="89"/>
      <c r="F369" s="49"/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725</v>
      </c>
      <c r="D370" s="90"/>
      <c r="E370" s="89"/>
      <c r="F370" s="49"/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724</v>
      </c>
      <c r="D371" s="88"/>
      <c r="E371" s="89"/>
      <c r="F371" s="49"/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725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/>
      <c r="E373" s="89"/>
      <c r="F373" s="49"/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/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724</v>
      </c>
      <c r="D375" s="92"/>
      <c r="E375" s="93"/>
      <c r="F375" s="49"/>
    </row>
    <row r="376" spans="1:6" s="12" customFormat="1" ht="15" hidden="1" customHeight="1" outlineLevel="2" x14ac:dyDescent="0.25">
      <c r="A376" s="91"/>
      <c r="B376" s="33" t="s">
        <v>404</v>
      </c>
      <c r="C376" s="77" t="s">
        <v>724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724</v>
      </c>
      <c r="D377" s="94"/>
      <c r="E377" s="95"/>
      <c r="F377" s="49"/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725</v>
      </c>
      <c r="D378" s="94"/>
      <c r="E378" s="95"/>
      <c r="F378" s="49"/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724</v>
      </c>
      <c r="D379" s="94"/>
      <c r="E379" s="95"/>
      <c r="F379" s="49"/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724</v>
      </c>
      <c r="D380" s="94"/>
      <c r="E380" s="95"/>
      <c r="F380" s="49"/>
    </row>
    <row r="381" spans="1:6" ht="15" hidden="1" customHeight="1" outlineLevel="2" x14ac:dyDescent="0.2">
      <c r="A381" s="91"/>
      <c r="B381" s="33" t="s">
        <v>403</v>
      </c>
      <c r="C381" s="77" t="s">
        <v>724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724</v>
      </c>
      <c r="D382" s="94"/>
      <c r="E382" s="95"/>
      <c r="F382" s="49"/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724</v>
      </c>
      <c r="D383" s="94"/>
      <c r="E383" s="95"/>
      <c r="F383" s="49"/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725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/>
      <c r="E385" s="95"/>
      <c r="F385" s="49"/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1907.0452</v>
      </c>
      <c r="F386" s="75"/>
      <c r="I386" s="27">
        <f>E386/1.18</f>
        <v>1616.14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1907.0452</v>
      </c>
      <c r="F387" s="49" t="s">
        <v>730</v>
      </c>
    </row>
    <row r="388" spans="1:11" s="13" customFormat="1" ht="15" hidden="1" customHeight="1" collapsed="1" x14ac:dyDescent="0.25">
      <c r="A388" s="39" t="s">
        <v>653</v>
      </c>
      <c r="B388" s="53"/>
      <c r="C388" s="53"/>
      <c r="D388" s="47"/>
      <c r="E388" s="63"/>
      <c r="F388" s="75"/>
      <c r="I388" s="27">
        <f>E388/1.18</f>
        <v>0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/>
      <c r="E389" s="48"/>
      <c r="F389" s="49"/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17018.007008827557</v>
      </c>
      <c r="F390" s="75"/>
      <c r="I390" s="27">
        <f>E390/1.18</f>
        <v>14422.039837989456</v>
      </c>
      <c r="J390" s="27">
        <f>SUM(I6:I390)</f>
        <v>20019.601934604001</v>
      </c>
      <c r="K390" s="27">
        <f>J390*1.01330668353499*1.18</f>
        <v>23937.47580161221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17018.007008827557</v>
      </c>
      <c r="F391" s="49" t="s">
        <v>730</v>
      </c>
      <c r="I391" s="27">
        <f>E6+E197+E232+E266+E338+E355+E386+E388+E390</f>
        <v>23623.130282832717</v>
      </c>
      <c r="J391" s="27">
        <f>I391-K391</f>
        <v>-315540.64595588902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1"/>
    </customSheetView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2017-05-18T03:38:13Z</dcterms:modified>
</cp:coreProperties>
</file>